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rbonec\Desktop\CIG AL 31.12.2023\"/>
    </mc:Choice>
  </mc:AlternateContent>
  <xr:revisionPtr revIDLastSave="0" documentId="13_ncr:1_{42CD26EB-749B-49F5-8C41-F6D533DEC0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g aggiornamento al 31-12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L71" i="1"/>
  <c r="L69" i="1"/>
  <c r="L68" i="1"/>
  <c r="L67" i="1"/>
  <c r="L66" i="1"/>
  <c r="L64" i="1"/>
  <c r="L63" i="1"/>
  <c r="L61" i="1"/>
  <c r="L48" i="1"/>
  <c r="L44" i="1"/>
  <c r="L53" i="1"/>
  <c r="L18" i="1"/>
  <c r="L17" i="1"/>
  <c r="L16" i="1"/>
  <c r="L15" i="1"/>
  <c r="L72" i="1"/>
  <c r="K39" i="1"/>
  <c r="L39" i="1" s="1"/>
  <c r="L47" i="1"/>
  <c r="L46" i="1"/>
  <c r="L49" i="1"/>
  <c r="L6" i="1"/>
  <c r="L54" i="1"/>
  <c r="L23" i="1"/>
  <c r="L52" i="1"/>
  <c r="L22" i="1"/>
  <c r="L45" i="1"/>
  <c r="L21" i="1"/>
  <c r="L51" i="1"/>
  <c r="K40" i="1" l="1"/>
  <c r="L40" i="1" s="1"/>
  <c r="K36" i="1"/>
  <c r="L36" i="1" s="1"/>
  <c r="K35" i="1"/>
  <c r="L35" i="1" s="1"/>
  <c r="K33" i="1"/>
  <c r="L33" i="1" s="1"/>
  <c r="K31" i="1"/>
  <c r="L31" i="1" s="1"/>
  <c r="K30" i="1"/>
  <c r="L30" i="1" s="1"/>
  <c r="K29" i="1"/>
  <c r="L29" i="1" s="1"/>
  <c r="K28" i="1"/>
  <c r="L28" i="1" s="1"/>
  <c r="K27" i="1"/>
  <c r="L27" i="1" s="1"/>
  <c r="K24" i="1"/>
  <c r="L24" i="1" s="1"/>
  <c r="K13" i="1"/>
  <c r="L13" i="1" s="1"/>
  <c r="K12" i="1"/>
  <c r="L12" i="1" s="1"/>
  <c r="K10" i="1"/>
  <c r="L10" i="1" s="1"/>
  <c r="K9" i="1"/>
  <c r="K8" i="1"/>
  <c r="L8" i="1" s="1"/>
  <c r="K7" i="1"/>
  <c r="L7" i="1" s="1"/>
  <c r="K26" i="1"/>
  <c r="L26" i="1" s="1"/>
  <c r="K34" i="1"/>
  <c r="L34" i="1" s="1"/>
  <c r="K11" i="1"/>
  <c r="L11" i="1" s="1"/>
  <c r="K5" i="1"/>
  <c r="L5" i="1" s="1"/>
  <c r="K38" i="1"/>
  <c r="L38" i="1" s="1"/>
  <c r="K42" i="1"/>
  <c r="L42" i="1" s="1"/>
  <c r="K32" i="1"/>
  <c r="L32" i="1" s="1"/>
  <c r="K25" i="1"/>
  <c r="L25" i="1" s="1"/>
</calcChain>
</file>

<file path=xl/sharedStrings.xml><?xml version="1.0" encoding="utf-8"?>
<sst xmlns="http://schemas.openxmlformats.org/spreadsheetml/2006/main" count="421" uniqueCount="232">
  <si>
    <t>CIG</t>
  </si>
  <si>
    <t>Struttura Proponente</t>
  </si>
  <si>
    <t>Oggetto</t>
  </si>
  <si>
    <t>Scelta Contraente</t>
  </si>
  <si>
    <t>Partecipanti</t>
  </si>
  <si>
    <t>Aggiudicatario</t>
  </si>
  <si>
    <t>Importo di aggiudicazione</t>
  </si>
  <si>
    <t>Tempi di completamento - DAL</t>
  </si>
  <si>
    <t>Tempi di completamento - AL</t>
  </si>
  <si>
    <t>CIG: 0000000000</t>
  </si>
  <si>
    <t>Ligurcapital SpA - 03101050106</t>
  </si>
  <si>
    <t>SERVIZIO DI RDP E SERVIZIO DI SUPPORTO GDPR</t>
  </si>
  <si>
    <t>24-AFFIDAMENTO DIRETTO A SOCIETA' IN HOUSE</t>
  </si>
  <si>
    <t xml:space="preserve">FILSE SPA - 00616030102 | </t>
  </si>
  <si>
    <t>FILSE SPA - 00616030102</t>
  </si>
  <si>
    <t>CIG: ZBD351C962</t>
  </si>
  <si>
    <t xml:space="preserve">Fornitura di servizi di elaborazione dati e ricerca in campo amministrativo e contabile </t>
  </si>
  <si>
    <t>23-AFFIDAMENTO DIRETTO</t>
  </si>
  <si>
    <t xml:space="preserve">CENTRO SERVIZI E RICERCHE SRL - 02845920103 | </t>
  </si>
  <si>
    <t>CENTRO SERVIZI E RICERCHE SRL - 02845920103</t>
  </si>
  <si>
    <t>CIG: Z6E351CAA4</t>
  </si>
  <si>
    <t xml:space="preserve">Incarico di sorveglianza sanitaria annuale_x000D_
</t>
  </si>
  <si>
    <t xml:space="preserve">LABORMED SRL  - 01581270996 | </t>
  </si>
  <si>
    <t>LABORMED SRL  - 01581270996</t>
  </si>
  <si>
    <t>CIG: Z9E359D1E5</t>
  </si>
  <si>
    <t>26-AFFIDAMENTO DIRETTO IN ADESIONE AD ACCORDO QUADRO/CONVENZIONE</t>
  </si>
  <si>
    <t xml:space="preserve">VALSECCHI CANCELLERIA SRL - 09521810961 | </t>
  </si>
  <si>
    <t>VALSECCHI CANCELLERIA SRL - 09521810961</t>
  </si>
  <si>
    <t>CIG: ZBF35C7873</t>
  </si>
  <si>
    <t xml:space="preserve">Consulenza legale primo semestre 2022_x000D_
</t>
  </si>
  <si>
    <t xml:space="preserve">LCA STUDIO LEGALE - 04385250966 | </t>
  </si>
  <si>
    <t>LCA STUDIO LEGALE - 04385250966</t>
  </si>
  <si>
    <t>CIG: ZD335AE9E3</t>
  </si>
  <si>
    <t>INCARICO RSPP</t>
  </si>
  <si>
    <t xml:space="preserve">ST.ASSOCIATO D'INGEGNERIA ING.OTTONELLO - 01618290991 | ERGO TEC VALLEE SRL - 01201980073 | </t>
  </si>
  <si>
    <t>ERGO TEC VALLEE - 01201980073</t>
  </si>
  <si>
    <t>CIG: Z1635FF43A</t>
  </si>
  <si>
    <t>DELOITTE &amp; TOUCHE SPA - 03049560166</t>
  </si>
  <si>
    <t>CIG: ZD13628A71</t>
  </si>
  <si>
    <t>Incarico annuale pulizia uffici</t>
  </si>
  <si>
    <t xml:space="preserve">IMPRESA DI PULIZIA AMBIENTE - 02977870100 | </t>
  </si>
  <si>
    <t>IMPRESA DI PULIZIA AMBIENTE - 02977870100</t>
  </si>
  <si>
    <t>CIG: Z2838096C0</t>
  </si>
  <si>
    <t xml:space="preserve">REDAZIONE GIUDIZIO CONGRUITA CESSIONE PARTECIPAZ MINORANZA_x000D_
</t>
  </si>
  <si>
    <t xml:space="preserve">STUDIO DOTT. CANNAVO' ROBERTO - CNNRRT74M17D969I | STUDIO CAVALIERE - 00640800108 | STUDIO SBC STRADA BORGHETTI CAVO E ASSOCIATI - 03319030106 | </t>
  </si>
  <si>
    <t>STUDIO DOTT. CANNAVO' ROBERTO - CNNRRT74M17D969I</t>
  </si>
  <si>
    <t>CIG: ZC03809785</t>
  </si>
  <si>
    <t xml:space="preserve">MANUTENZ. ASSISTENZA LICENZA SISTEMA RILEVAZ PRESENZE 2022-2023_x000D_
</t>
  </si>
  <si>
    <t xml:space="preserve">LANZA SISTEMI S.N.C. - 03848570101 | </t>
  </si>
  <si>
    <t>LANZA SISTEMI S.N.C. - 03848570101</t>
  </si>
  <si>
    <t>CIG: Z0E38215F8</t>
  </si>
  <si>
    <t xml:space="preserve">Assistenza e consulenza legale di natura stragiudiziale_x000D_
</t>
  </si>
  <si>
    <t>CIG: Z4C3821DDB</t>
  </si>
  <si>
    <t xml:space="preserve">Incarico di contenzioso giudiziale vs Costruire Srl_x000D_
</t>
  </si>
  <si>
    <t xml:space="preserve">STUDIO LEGALE BRUZZONE - BRZCSR66D26D969L | STUDIO AVV.ALESSANDRO BONATI - BNTLSN83T19D969Q | STUDIO LEGALE FERRANDO - 03814950105 | LCA STUDIO LEGALE - 04385250966 | AVV. ANDREA FONDINI - FNDNDR75L17D969J | </t>
  </si>
  <si>
    <t>STUDIO LEGALE BRUZZONE - BRZCSR66D26D969L</t>
  </si>
  <si>
    <t>CIG: ZC23821E49</t>
  </si>
  <si>
    <t xml:space="preserve">Incarico di contenzioso giudiziale vs MG AUTO Srl_x000D_
</t>
  </si>
  <si>
    <t xml:space="preserve">STUDIO AVV.ALESSANDRO BONATI - BNTLSN83T19D969Q | STUDIO LEGALE FERRANDO - 03814950105 | LCA STUDIO LEGALE - 04385250966 | AVV. ANDREA FONDINI - FNDNDR75L17D969J | STUDIO LEGALE BRUZZONE - BRZCSR66D26D969L | </t>
  </si>
  <si>
    <t>CIG: Z473821E78</t>
  </si>
  <si>
    <t xml:space="preserve">Incarico di contenzioso giudiziale vs SAPHIRA LUXURY Srl_x000D_
</t>
  </si>
  <si>
    <t>CIG: Z433821E5F</t>
  </si>
  <si>
    <t xml:space="preserve">Incarico di contenzioso giudiziale vs GENERAL GLOBAL  Srl_x000D_
</t>
  </si>
  <si>
    <t>CIG: ZB438F01B6</t>
  </si>
  <si>
    <t xml:space="preserve">Incarico legale attività processuale procedimento penale vs. dipendente_x000D_
</t>
  </si>
  <si>
    <t xml:space="preserve">Avv. Prof. Carlo Golda - GLDCRL64S30D969K | </t>
  </si>
  <si>
    <t>Avv. Prof. Carlo Golda - GLDCRL64S30D969K</t>
  </si>
  <si>
    <t>CIG: Z2838F0237</t>
  </si>
  <si>
    <t xml:space="preserve">Incarico professionale inerente ad attività di assistenza legale e stragiudiziale su posizione dirigente_x000D_
</t>
  </si>
  <si>
    <t xml:space="preserve">Deloitte Legal Società tra Avvocati r.l. S.b. - 10788500964 | </t>
  </si>
  <si>
    <t>Deloitte Legal Società tra Avvocati r.l. S.b. - 10788500964</t>
  </si>
  <si>
    <t>CIG: Z0638F02DB</t>
  </si>
  <si>
    <t xml:space="preserve">Servizi di connettività nell’ambito del Sistema Pubblico di Connettività (SPC)_x000D_
</t>
  </si>
  <si>
    <t xml:space="preserve">FASTWEB SPA - 12878470157 | </t>
  </si>
  <si>
    <t>FASTWEB SPA - 12878470157</t>
  </si>
  <si>
    <t>CIG: ZF2393750F</t>
  </si>
  <si>
    <t xml:space="preserve">TRAVERSO BROKERS DI ASSICURAZIONI SRL - 03610940102 | </t>
  </si>
  <si>
    <t>TRAVERSO BROKERS DI ASSICURAZIONI SRL - 03610940102</t>
  </si>
  <si>
    <t>CIG: Z2139395F3</t>
  </si>
  <si>
    <t>Software PAtrasparente - adempimenti ex art. 1, co. 32, legge 190/2012</t>
  </si>
  <si>
    <t xml:space="preserve">Mediaconsult srl - 07189200723 | </t>
  </si>
  <si>
    <t>Mediaconsult srl - 07189200723</t>
  </si>
  <si>
    <t>CIG: Z6733C61E5</t>
  </si>
  <si>
    <t>Servizi informativi tramite piattaforma info ICON - tipologia Selectio</t>
  </si>
  <si>
    <t xml:space="preserve">COFACE ITALIA SRL - 08853090150 | CERVED GROUP SPA - 08587760961 | </t>
  </si>
  <si>
    <t>CERVED GROUP SPA - 08587760961</t>
  </si>
  <si>
    <t>CIG: Z8F345C505</t>
  </si>
  <si>
    <t xml:space="preserve">PELLEGRINI SPA - 05066690156 | DAY RISTOSERVICE SPA - 03543000370 | SODEXO MOTIVATION SOLUTIONS ITALIA SRL - 05892970152 | </t>
  </si>
  <si>
    <t>PELLEGRINI SPA - 05066690156</t>
  </si>
  <si>
    <t>CIG: Z4A27B0DD2</t>
  </si>
  <si>
    <t xml:space="preserve">Sim dati e fonia in convenzione consip 7_x000D_
</t>
  </si>
  <si>
    <t xml:space="preserve">TELECOM ITALIA SPA - 04643350962 | </t>
  </si>
  <si>
    <t>TELECOM ITALIA SPA - 04643350962</t>
  </si>
  <si>
    <t>CIG: Z202711425</t>
  </si>
  <si>
    <t xml:space="preserve">ARUBA SPA - 01573850516 | </t>
  </si>
  <si>
    <t>ARUBA SPA - 01573850516</t>
  </si>
  <si>
    <t xml:space="preserve">LIGURIA DIGITALE SPA - 02994540108 | </t>
  </si>
  <si>
    <t>LIGURIA DIGITALE SPA - 02994540108</t>
  </si>
  <si>
    <t>CIG: Z25266EC4F</t>
  </si>
  <si>
    <t>INCARIVO ODV</t>
  </si>
  <si>
    <t xml:space="preserve">PAOLO GUERRERA - GRRPLA66C13D969O | </t>
  </si>
  <si>
    <t>PAOLO GUERRERA - GRRPLA66C13D969O</t>
  </si>
  <si>
    <t>CIG: Z37307C115</t>
  </si>
  <si>
    <t xml:space="preserve">Incarico di consulenza del lavoro e amministrazione del personale </t>
  </si>
  <si>
    <t xml:space="preserve">STUDIO BARBERO - 02288010990 | </t>
  </si>
  <si>
    <t>STUDIO BARBERO - 02288010990</t>
  </si>
  <si>
    <t>CIG: ZE631680F9</t>
  </si>
  <si>
    <t>CIG: Z3131EB079</t>
  </si>
  <si>
    <t>Consulenza legale per azione giudiziaria impugnazione esclusione Società partecipata</t>
  </si>
  <si>
    <t xml:space="preserve">LCA STUDIO LEGALE - 04385250966 | AVV.ANDREA FONDINI - FNDNDR75L17D969J | AVV.SPECIALE RENATO - SPCRNT55R25D969Y | </t>
  </si>
  <si>
    <t>CIG: ZE831E062C</t>
  </si>
  <si>
    <t xml:space="preserve">NOVA AEG - 02616630022 | </t>
  </si>
  <si>
    <t>NOVA AEG - 02616630022</t>
  </si>
  <si>
    <t>CIG: ZE531EAFF7</t>
  </si>
  <si>
    <t xml:space="preserve">LCA STUDIO LEGALE - 04385250966 | AVV.SPECIALE RENATO - SPCRNT55R25D969Y | AVV. ANDREA FONDINI - FNDNDR75L17D969J | </t>
  </si>
  <si>
    <t>CIG: Z172FB5F6D</t>
  </si>
  <si>
    <t xml:space="preserve">Noleggio stampante quinquennale a costo copia_x000D_
</t>
  </si>
  <si>
    <t xml:space="preserve">RESTART SRL - 01847130992 | </t>
  </si>
  <si>
    <t>RESTART SRL - 01847130992</t>
  </si>
  <si>
    <t>CIG: Z4428C5705</t>
  </si>
  <si>
    <t xml:space="preserve">Membro indipend. Comitato d'Invest. del Fondo Strategico Regionale_x000D_
</t>
  </si>
  <si>
    <t xml:space="preserve">GRUPPO MESSINA SPA - 02210270100 | </t>
  </si>
  <si>
    <t>GRUPPO MESSINA SPA - 02210270100</t>
  </si>
  <si>
    <t>CIG: Z7328C56F1</t>
  </si>
  <si>
    <t xml:space="preserve">Membro indipend.  Comitato d'Invest. del Fondo Strategico Regionale_x000D_
</t>
  </si>
  <si>
    <t>PAOLO RAVA' - RVAPLA65A24D969C</t>
  </si>
  <si>
    <t xml:space="preserve">Licenze Agreement Microsoft - Opzione A – Versione “Government Worker” </t>
  </si>
  <si>
    <t>CIG: Z702D44E1F</t>
  </si>
  <si>
    <t xml:space="preserve">INCARICO ODV e OIV _x000D_
</t>
  </si>
  <si>
    <t xml:space="preserve">GUERRERA PAOLO - GRRPLA66C13D969O | </t>
  </si>
  <si>
    <t>GUERRERA PAOLO - GRRPLA66C13D969O</t>
  </si>
  <si>
    <t>CIG: ZE82EA59B0</t>
  </si>
  <si>
    <t xml:space="preserve">Revisione legale bilancio triennio 20-21-22_x000D_
</t>
  </si>
  <si>
    <t>Adesione convenzione quadro;Fornitura di cancelleria varia, con requisiti ecologici – Cancelleria 3/Giunta regionale e Enti sub-regionali – Lotto n. 1 (CIG
8615506C74)</t>
  </si>
  <si>
    <t xml:space="preserve">Revisione contabile - asseverazione bilancio e prospetto relativo ai saldi a credito e a debito vs Regione Liguria
</t>
  </si>
  <si>
    <t>Attività di assistenza e consulenza legale (supporto procedure di selezione e assunzione dirigente)</t>
  </si>
  <si>
    <t>Assistenza sanitaria integrativa</t>
  </si>
  <si>
    <t>Incarico di contenzioso giudiziale ve Polipodio Srl</t>
  </si>
  <si>
    <t>Incarico per servizi di pulizia e servizi integrati connessi</t>
  </si>
  <si>
    <t>FORNITURA ENERGIA ELETTRICA FINO AL 30/06/2023</t>
  </si>
  <si>
    <t>INCARICO DI MEMBRO INDIP. COMITATO DI INVESTIMENTO F.DO STRATEGICO REG.</t>
  </si>
  <si>
    <t>INCARICO OIV E ODV</t>
  </si>
  <si>
    <t>MANUTENZIONE E GESTIONE PROTOCOLLO ELETTRONICO FOLIUM ANNO 2023</t>
  </si>
  <si>
    <t>Servizio di assistenza e consulenza per la redazione del piano industriale di LC</t>
  </si>
  <si>
    <t>Somme liquidate  al 31/12/2022</t>
  </si>
  <si>
    <t>Somme liquidate al 31/05/2023</t>
  </si>
  <si>
    <t>CIG: Z10396DD8D</t>
  </si>
  <si>
    <t>CIG:  ZCC39DB651</t>
  </si>
  <si>
    <t>CIG: ZC039E1DF4</t>
  </si>
  <si>
    <t>CIG: Z7139E2904</t>
  </si>
  <si>
    <t>CIG: ZEB3A44E37</t>
  </si>
  <si>
    <t>CIG: Z513A44DE3</t>
  </si>
  <si>
    <t>CIG: Z133A611D7</t>
  </si>
  <si>
    <t>CIG:  ZA93A778EC</t>
  </si>
  <si>
    <t>CIG: Z1F3A973E3</t>
  </si>
  <si>
    <t>CIG: Z483AC1D94</t>
  </si>
  <si>
    <t>CIG: ZAD3AC6BC9</t>
  </si>
  <si>
    <t>CIG:  Z4E3AFBBC7</t>
  </si>
  <si>
    <t>CIG: ZDA3B0D897</t>
  </si>
  <si>
    <t>CIG: Z663B38125</t>
  </si>
  <si>
    <t>CIG: Z5B3B6599C</t>
  </si>
  <si>
    <t>CIG: ZF63B6E860</t>
  </si>
  <si>
    <t>CIG: ZC53B87BDE</t>
  </si>
  <si>
    <t>ST.LEGALE VALLERGA | VLLMRA71L12I480V</t>
  </si>
  <si>
    <t>GROUPAMA ASSICURAZIONI S.P.A. | 00411140585</t>
  </si>
  <si>
    <t xml:space="preserve">ERGO TEC VALLEE SRL - 01201980073 | </t>
  </si>
  <si>
    <t>DUSSMANN SERVICE S.R.L. | 001241400211</t>
  </si>
  <si>
    <t xml:space="preserve">DELOITTE &amp; TOUCHE SPA - 03049560166 | </t>
  </si>
  <si>
    <t xml:space="preserve">PAOLO RAVA - RVAPLA65A24D969C | </t>
  </si>
  <si>
    <t xml:space="preserve">ST LEX STUDIO LEGALE TRIBUTARIO - 03022160109 | </t>
  </si>
  <si>
    <t>DOMASS S.R.L. | 11216130960</t>
  </si>
  <si>
    <t>CARLO PITTALUGA | PTTCRL68S29D969K</t>
  </si>
  <si>
    <t>SILVIA BATTISTI | BTTSLV67C42H501C</t>
  </si>
  <si>
    <t>DEDA NEXT S.R.L. | 03188950103</t>
  </si>
  <si>
    <t>PROMETEIA SRL | 03118330376</t>
  </si>
  <si>
    <t>Licenze Agreement Microsoft  2023-2025 cod.23LCSI202</t>
  </si>
  <si>
    <t>Conduzione sistemi informatici - cod 23LCSI01</t>
  </si>
  <si>
    <t>Conduzione sistemi informatici - cod 21LCSI01</t>
  </si>
  <si>
    <t>DUSSMANN SERVICE S.R.L. | 00124140211</t>
  </si>
  <si>
    <t>CIG: Z973BCD7FD</t>
  </si>
  <si>
    <t>CIG: Z983BCFD84</t>
  </si>
  <si>
    <t>CIG: ZAF3C284A6</t>
  </si>
  <si>
    <t>CIG: Z7B3C297F8</t>
  </si>
  <si>
    <t>CIG: ZD33C2BB74</t>
  </si>
  <si>
    <t>CIG: Z793C87582</t>
  </si>
  <si>
    <t>CIG: Z603CA34BA</t>
  </si>
  <si>
    <t>CIG: ZF03CA354D</t>
  </si>
  <si>
    <t>CIG: Z923CA3575</t>
  </si>
  <si>
    <t>CIG: Z283CBA113</t>
  </si>
  <si>
    <t>CIG: ZD33CBA210</t>
  </si>
  <si>
    <t>CIG: ZC33CBA2A7</t>
  </si>
  <si>
    <t>CIG: Z023CEB1FE</t>
  </si>
  <si>
    <t>CIG: Z943D09D57</t>
  </si>
  <si>
    <t>Incarico di contenzioso giudiziale vs Silex Srl</t>
  </si>
  <si>
    <t>Corso di formazione da remoto “Linee Guida e Il Responsabile della Conservazione”</t>
  </si>
  <si>
    <t>Piattaforma SpreadSheetSpace e realizzazione soluzione per gestione fondi</t>
  </si>
  <si>
    <t>Servizio tenuta contabilità x registraz.ai soli fini IVA, utilizzo sistema operativo da remoto</t>
  </si>
  <si>
    <t>Incarico di contenzioso giudiziale vs. System technology srl</t>
  </si>
  <si>
    <t>Incarico di contenzioso giudiziale vs. Domus lab</t>
  </si>
  <si>
    <t>Incarico di contenzioso giudiziale vs. Nameless</t>
  </si>
  <si>
    <t>BANCHE DATI CERVED</t>
  </si>
  <si>
    <t xml:space="preserve">LAVORI DI MANUTENZIONE UFFICIO </t>
  </si>
  <si>
    <t>ACQUISTO E/O NOLEGGIO STAMPANTI E ALTRI DISPOSITIVI ELETTRONICI</t>
  </si>
  <si>
    <t xml:space="preserve">FORNITURA DI SERVER IN MODALITA' IAAS ISTANZIATO SU INFRASTRUTTURA Amazon AWS </t>
  </si>
  <si>
    <t>CORSI DI FORMAZONE OBBLIGATORI PER DIPENDENTI E DIRIGENTE</t>
  </si>
  <si>
    <t>Migrazione da tim7 a tim8 e migrazione cell dirigente - noleggio n. 7 apparati telefonici</t>
  </si>
  <si>
    <t>Connessione telefonica  -  voip tim comunica</t>
  </si>
  <si>
    <t>TIM S.p.A. - 04643350962</t>
  </si>
  <si>
    <t xml:space="preserve">IMPRESA DI PULIZIA AMBIENTE -  02977870100 </t>
  </si>
  <si>
    <t xml:space="preserve"> CERVED GROUP SPA - 08587760961</t>
  </si>
  <si>
    <t>DOCSPACE SRL- 02646920997</t>
  </si>
  <si>
    <t>DOCSPACE SRL - 02646920997</t>
  </si>
  <si>
    <t>MANTERO SISTEMI SRL - 02758500108</t>
  </si>
  <si>
    <t>ERGO TEC VALLEE  - 01201980073</t>
  </si>
  <si>
    <t>TIM S.P.A.  - 04643350962</t>
  </si>
  <si>
    <t>I.FIN SISTEMI SRL - SOCIO UNICO - 01071920282</t>
  </si>
  <si>
    <t>CENTRO SERVIZI E RICERCHE S.R.L. - 02845920103</t>
  </si>
  <si>
    <t>Somme liquidate al 31/12/2023</t>
  </si>
  <si>
    <t>Attività di supporto in materia di consulenza amministrativa e societaria</t>
  </si>
  <si>
    <t>Polizza multirischi immobile piazza Dante</t>
  </si>
  <si>
    <t>Buoni pasto elettronici</t>
  </si>
  <si>
    <t xml:space="preserve">Attivazione n. 2 pec Premium 
</t>
  </si>
  <si>
    <t>Fornitura accordo quadro energia elettrica edizione 2021</t>
  </si>
  <si>
    <t>Consulenza legale per azione giudiziaria esercizio put vs. soci società partecipata</t>
  </si>
  <si>
    <t>Procedimento monitorio - contenzioso ARS Food</t>
  </si>
  <si>
    <t>Incarico medico comptenete e sorveglianza sanitaria (triennale)</t>
  </si>
  <si>
    <t>Incarico RSPP (triennale)</t>
  </si>
  <si>
    <t>Incarico di  consulenza per selezione dirigente</t>
  </si>
  <si>
    <t>Incarico di contenzioso giudiziale vs Pagni</t>
  </si>
  <si>
    <t>Rev.cont.prospetto relativo ai saldi a credito e a debito vs Regione Liguria al 31.12.2022.</t>
  </si>
  <si>
    <t>Consulenza fiscale, contabile e amministrativa anno 2023</t>
  </si>
  <si>
    <t xml:space="preserve">Incarico per investigazioni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</si>
</sst>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;[Red]\-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33" borderId="0" xfId="0" applyFill="1" applyAlignment="1">
      <alignment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topLeftCell="F1" zoomScale="91" zoomScaleNormal="91" workbookViewId="0">
      <selection activeCell="C52" sqref="C52"/>
    </sheetView>
  </sheetViews>
  <sheetFormatPr defaultRowHeight="14.5" x14ac:dyDescent="0.35"/>
  <cols>
    <col min="1" max="1" width="15.54296875" customWidth="1"/>
    <col min="2" max="2" width="26.90625" customWidth="1"/>
    <col min="3" max="3" width="130.7265625" bestFit="1" customWidth="1"/>
    <col min="4" max="4" width="68.90625" hidden="1" customWidth="1"/>
    <col min="5" max="5" width="203.1796875" bestFit="1" customWidth="1"/>
    <col min="6" max="6" width="66.36328125" bestFit="1" customWidth="1"/>
    <col min="7" max="7" width="24.1796875" bestFit="1" customWidth="1"/>
    <col min="8" max="8" width="28.54296875" customWidth="1"/>
    <col min="9" max="9" width="26" bestFit="1" customWidth="1"/>
    <col min="10" max="10" width="27.81640625" bestFit="1" customWidth="1"/>
    <col min="11" max="11" width="27.1796875" bestFit="1" customWidth="1"/>
    <col min="12" max="12" width="27" bestFit="1" customWidth="1"/>
    <col min="13" max="13" width="25.7265625" bestFit="1" customWidth="1"/>
    <col min="14" max="14" width="27.7265625" bestFit="1" customWidth="1"/>
  </cols>
  <sheetData>
    <row r="1" spans="1:12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144</v>
      </c>
      <c r="K1" s="5" t="s">
        <v>145</v>
      </c>
      <c r="L1" s="4" t="s">
        <v>217</v>
      </c>
    </row>
    <row r="2" spans="1:12" s="4" customFormat="1" x14ac:dyDescent="0.35">
      <c r="J2" s="5"/>
      <c r="K2" s="5"/>
    </row>
    <row r="3" spans="1:12" x14ac:dyDescent="0.3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s="1">
        <v>8280</v>
      </c>
      <c r="H3" s="2">
        <v>44562</v>
      </c>
      <c r="I3" s="2">
        <v>45657</v>
      </c>
      <c r="J3" s="1">
        <v>0</v>
      </c>
      <c r="K3" s="1">
        <v>0</v>
      </c>
      <c r="L3" s="1">
        <v>3600</v>
      </c>
    </row>
    <row r="4" spans="1:12" x14ac:dyDescent="0.35">
      <c r="A4" t="s">
        <v>9</v>
      </c>
      <c r="B4" t="s">
        <v>10</v>
      </c>
      <c r="C4" t="s">
        <v>218</v>
      </c>
      <c r="D4" t="s">
        <v>12</v>
      </c>
      <c r="E4" t="s">
        <v>13</v>
      </c>
      <c r="F4" t="s">
        <v>14</v>
      </c>
      <c r="G4" s="1">
        <v>12500</v>
      </c>
      <c r="H4" s="2">
        <v>44562</v>
      </c>
      <c r="I4" s="2">
        <v>44926</v>
      </c>
      <c r="J4" s="1">
        <v>0</v>
      </c>
      <c r="K4" s="1">
        <v>0</v>
      </c>
      <c r="L4" s="1">
        <v>12500</v>
      </c>
    </row>
    <row r="5" spans="1:12" x14ac:dyDescent="0.35">
      <c r="A5" t="s">
        <v>15</v>
      </c>
      <c r="B5" t="s">
        <v>10</v>
      </c>
      <c r="C5" t="s">
        <v>16</v>
      </c>
      <c r="D5" t="s">
        <v>17</v>
      </c>
      <c r="E5" t="s">
        <v>18</v>
      </c>
      <c r="F5" t="s">
        <v>19</v>
      </c>
      <c r="G5" s="1">
        <v>7100</v>
      </c>
      <c r="H5" s="2">
        <v>44562</v>
      </c>
      <c r="I5" s="2">
        <v>44926</v>
      </c>
      <c r="J5" s="1">
        <v>3600</v>
      </c>
      <c r="K5" s="1">
        <f>+J5+1232</f>
        <v>4832</v>
      </c>
      <c r="L5" s="1">
        <f>+K5</f>
        <v>4832</v>
      </c>
    </row>
    <row r="6" spans="1:12" ht="25.5" customHeight="1" x14ac:dyDescent="0.35">
      <c r="A6" t="s">
        <v>20</v>
      </c>
      <c r="B6" t="s">
        <v>10</v>
      </c>
      <c r="C6" s="3" t="s">
        <v>21</v>
      </c>
      <c r="D6" t="s">
        <v>17</v>
      </c>
      <c r="E6" t="s">
        <v>22</v>
      </c>
      <c r="F6" t="s">
        <v>23</v>
      </c>
      <c r="G6" s="1">
        <v>450</v>
      </c>
      <c r="H6" s="2">
        <v>44594</v>
      </c>
      <c r="I6" s="2">
        <v>44958</v>
      </c>
      <c r="J6" s="1">
        <v>0</v>
      </c>
      <c r="K6" s="1">
        <v>60</v>
      </c>
      <c r="L6" s="1">
        <f>122+262+122+K6</f>
        <v>566</v>
      </c>
    </row>
    <row r="7" spans="1:12" ht="28.5" customHeight="1" x14ac:dyDescent="0.35">
      <c r="A7" t="s">
        <v>24</v>
      </c>
      <c r="B7" t="s">
        <v>10</v>
      </c>
      <c r="C7" s="3" t="s">
        <v>133</v>
      </c>
      <c r="D7" t="s">
        <v>25</v>
      </c>
      <c r="E7" t="s">
        <v>26</v>
      </c>
      <c r="F7" t="s">
        <v>27</v>
      </c>
      <c r="G7" s="1">
        <v>1500</v>
      </c>
      <c r="H7" s="2">
        <v>44635</v>
      </c>
      <c r="I7" s="2">
        <v>44876</v>
      </c>
      <c r="J7" s="1">
        <v>267.5</v>
      </c>
      <c r="K7" s="1">
        <f>+J7</f>
        <v>267.5</v>
      </c>
      <c r="L7" s="1">
        <f>+K7</f>
        <v>267.5</v>
      </c>
    </row>
    <row r="8" spans="1:12" ht="29.5" customHeight="1" x14ac:dyDescent="0.35">
      <c r="A8" t="s">
        <v>28</v>
      </c>
      <c r="B8" t="s">
        <v>10</v>
      </c>
      <c r="C8" s="3" t="s">
        <v>29</v>
      </c>
      <c r="D8" t="s">
        <v>17</v>
      </c>
      <c r="E8" t="s">
        <v>30</v>
      </c>
      <c r="F8" t="s">
        <v>31</v>
      </c>
      <c r="G8" s="1">
        <v>4900</v>
      </c>
      <c r="H8" s="2">
        <v>44562</v>
      </c>
      <c r="I8" s="2">
        <v>44742</v>
      </c>
      <c r="J8" s="1">
        <v>2572.5</v>
      </c>
      <c r="K8" s="1">
        <f>+J8</f>
        <v>2572.5</v>
      </c>
      <c r="L8" s="1">
        <f>+K8+2579.5</f>
        <v>5152</v>
      </c>
    </row>
    <row r="9" spans="1:12" x14ac:dyDescent="0.35">
      <c r="A9" t="s">
        <v>32</v>
      </c>
      <c r="B9" t="s">
        <v>10</v>
      </c>
      <c r="C9" t="s">
        <v>33</v>
      </c>
      <c r="D9" t="s">
        <v>17</v>
      </c>
      <c r="E9" t="s">
        <v>34</v>
      </c>
      <c r="F9" t="s">
        <v>35</v>
      </c>
      <c r="G9" s="1">
        <v>500</v>
      </c>
      <c r="H9" s="2">
        <v>44621</v>
      </c>
      <c r="I9" s="2">
        <v>44986</v>
      </c>
      <c r="J9" s="1">
        <v>500</v>
      </c>
      <c r="K9" s="1">
        <f>+J9</f>
        <v>500</v>
      </c>
      <c r="L9" s="1"/>
    </row>
    <row r="10" spans="1:12" ht="40" customHeight="1" x14ac:dyDescent="0.35">
      <c r="A10" t="s">
        <v>36</v>
      </c>
      <c r="B10" t="s">
        <v>10</v>
      </c>
      <c r="C10" s="3" t="s">
        <v>134</v>
      </c>
      <c r="D10" t="s">
        <v>17</v>
      </c>
      <c r="E10" t="s">
        <v>167</v>
      </c>
      <c r="F10" t="s">
        <v>37</v>
      </c>
      <c r="G10" s="1">
        <v>500</v>
      </c>
      <c r="H10" s="2">
        <v>44652</v>
      </c>
      <c r="I10" s="2">
        <v>44681</v>
      </c>
      <c r="J10" s="1">
        <v>0</v>
      </c>
      <c r="K10" s="1">
        <f>+J10</f>
        <v>0</v>
      </c>
      <c r="L10" s="1">
        <f>+K10</f>
        <v>0</v>
      </c>
    </row>
    <row r="11" spans="1:12" x14ac:dyDescent="0.35">
      <c r="A11" t="s">
        <v>38</v>
      </c>
      <c r="B11" t="s">
        <v>10</v>
      </c>
      <c r="C11" t="s">
        <v>39</v>
      </c>
      <c r="D11" t="s">
        <v>17</v>
      </c>
      <c r="E11" t="s">
        <v>40</v>
      </c>
      <c r="F11" t="s">
        <v>41</v>
      </c>
      <c r="G11" s="1">
        <v>4900</v>
      </c>
      <c r="H11" s="2">
        <v>44652</v>
      </c>
      <c r="I11" s="2">
        <v>44926</v>
      </c>
      <c r="J11" s="1">
        <v>3980</v>
      </c>
      <c r="K11" s="1">
        <f>+J11+1500</f>
        <v>5480</v>
      </c>
      <c r="L11" s="1">
        <f>+K11+500</f>
        <v>5980</v>
      </c>
    </row>
    <row r="12" spans="1:12" ht="32" customHeight="1" x14ac:dyDescent="0.35">
      <c r="A12" t="s">
        <v>42</v>
      </c>
      <c r="B12" t="s">
        <v>10</v>
      </c>
      <c r="C12" s="3" t="s">
        <v>43</v>
      </c>
      <c r="D12" t="s">
        <v>17</v>
      </c>
      <c r="E12" t="s">
        <v>44</v>
      </c>
      <c r="F12" t="s">
        <v>45</v>
      </c>
      <c r="G12" s="1">
        <v>1300</v>
      </c>
      <c r="H12" s="2">
        <v>44841</v>
      </c>
      <c r="I12" s="2">
        <v>44865</v>
      </c>
      <c r="J12" s="1">
        <v>0</v>
      </c>
      <c r="K12" s="1">
        <f>+J12</f>
        <v>0</v>
      </c>
      <c r="L12" s="1">
        <f>+K12</f>
        <v>0</v>
      </c>
    </row>
    <row r="13" spans="1:12" ht="31" customHeight="1" x14ac:dyDescent="0.35">
      <c r="A13" t="s">
        <v>46</v>
      </c>
      <c r="B13" t="s">
        <v>10</v>
      </c>
      <c r="C13" s="3" t="s">
        <v>47</v>
      </c>
      <c r="D13" t="s">
        <v>17</v>
      </c>
      <c r="E13" t="s">
        <v>48</v>
      </c>
      <c r="F13" t="s">
        <v>49</v>
      </c>
      <c r="G13" s="1">
        <v>350</v>
      </c>
      <c r="H13" s="2">
        <v>44835</v>
      </c>
      <c r="I13" s="2">
        <v>45291</v>
      </c>
      <c r="J13" s="1">
        <v>350</v>
      </c>
      <c r="K13" s="1">
        <f>+J13</f>
        <v>350</v>
      </c>
      <c r="L13" s="1">
        <f>+K13</f>
        <v>350</v>
      </c>
    </row>
    <row r="14" spans="1:12" ht="34" customHeight="1" x14ac:dyDescent="0.35">
      <c r="A14" t="s">
        <v>50</v>
      </c>
      <c r="B14" t="s">
        <v>10</v>
      </c>
      <c r="C14" s="3" t="s">
        <v>51</v>
      </c>
      <c r="D14" t="s">
        <v>17</v>
      </c>
      <c r="E14" t="s">
        <v>30</v>
      </c>
      <c r="F14" t="s">
        <v>31</v>
      </c>
      <c r="G14" s="1">
        <v>12000</v>
      </c>
      <c r="H14" s="2">
        <v>44562</v>
      </c>
      <c r="I14" s="2">
        <v>44742</v>
      </c>
      <c r="J14" s="1">
        <v>0</v>
      </c>
      <c r="K14" s="1">
        <v>0</v>
      </c>
      <c r="L14" s="1">
        <v>2853.1</v>
      </c>
    </row>
    <row r="15" spans="1:12" ht="31" customHeight="1" x14ac:dyDescent="0.35">
      <c r="A15" t="s">
        <v>52</v>
      </c>
      <c r="B15" t="s">
        <v>10</v>
      </c>
      <c r="C15" s="3" t="s">
        <v>53</v>
      </c>
      <c r="D15" t="s">
        <v>17</v>
      </c>
      <c r="E15" t="s">
        <v>54</v>
      </c>
      <c r="F15" t="s">
        <v>55</v>
      </c>
      <c r="G15" s="1">
        <v>400</v>
      </c>
      <c r="H15" s="2">
        <v>44897</v>
      </c>
      <c r="I15" s="2">
        <v>45657</v>
      </c>
      <c r="J15" s="1">
        <v>0</v>
      </c>
      <c r="K15" s="1">
        <v>0</v>
      </c>
      <c r="L15" s="1">
        <f>+K15</f>
        <v>0</v>
      </c>
    </row>
    <row r="16" spans="1:12" ht="32.5" customHeight="1" x14ac:dyDescent="0.35">
      <c r="A16" t="s">
        <v>56</v>
      </c>
      <c r="B16" t="s">
        <v>10</v>
      </c>
      <c r="C16" s="3" t="s">
        <v>57</v>
      </c>
      <c r="D16" t="s">
        <v>17</v>
      </c>
      <c r="E16" t="s">
        <v>58</v>
      </c>
      <c r="F16" t="s">
        <v>55</v>
      </c>
      <c r="G16" s="1">
        <v>400</v>
      </c>
      <c r="H16" s="2">
        <v>44897</v>
      </c>
      <c r="I16" s="2">
        <v>45657</v>
      </c>
      <c r="J16" s="1">
        <v>0</v>
      </c>
      <c r="K16" s="1">
        <v>0</v>
      </c>
      <c r="L16" s="1">
        <f>+K16</f>
        <v>0</v>
      </c>
    </row>
    <row r="17" spans="1:12" ht="30" customHeight="1" x14ac:dyDescent="0.35">
      <c r="A17" t="s">
        <v>59</v>
      </c>
      <c r="B17" t="s">
        <v>10</v>
      </c>
      <c r="C17" s="3" t="s">
        <v>60</v>
      </c>
      <c r="D17" t="s">
        <v>17</v>
      </c>
      <c r="E17" t="s">
        <v>54</v>
      </c>
      <c r="F17" t="s">
        <v>55</v>
      </c>
      <c r="G17" s="1">
        <v>400</v>
      </c>
      <c r="H17" s="2">
        <v>44897</v>
      </c>
      <c r="I17" s="2">
        <v>45657</v>
      </c>
      <c r="J17" s="1">
        <v>0</v>
      </c>
      <c r="K17" s="1">
        <v>0</v>
      </c>
      <c r="L17" s="1">
        <f>+K17</f>
        <v>0</v>
      </c>
    </row>
    <row r="18" spans="1:12" ht="35" customHeight="1" x14ac:dyDescent="0.35">
      <c r="A18" t="s">
        <v>61</v>
      </c>
      <c r="B18" t="s">
        <v>10</v>
      </c>
      <c r="C18" s="3" t="s">
        <v>62</v>
      </c>
      <c r="D18" t="s">
        <v>17</v>
      </c>
      <c r="E18" t="s">
        <v>54</v>
      </c>
      <c r="F18" t="s">
        <v>55</v>
      </c>
      <c r="G18" s="1">
        <v>400</v>
      </c>
      <c r="H18" s="2">
        <v>44897</v>
      </c>
      <c r="I18" s="2">
        <v>45657</v>
      </c>
      <c r="J18" s="1">
        <v>0</v>
      </c>
      <c r="K18" s="1">
        <v>0</v>
      </c>
      <c r="L18" s="1">
        <f>+K18</f>
        <v>0</v>
      </c>
    </row>
    <row r="19" spans="1:12" ht="28" customHeight="1" x14ac:dyDescent="0.35">
      <c r="A19" t="s">
        <v>63</v>
      </c>
      <c r="B19" t="s">
        <v>10</v>
      </c>
      <c r="C19" s="3" t="s">
        <v>64</v>
      </c>
      <c r="D19" t="s">
        <v>17</v>
      </c>
      <c r="E19" t="s">
        <v>65</v>
      </c>
      <c r="F19" t="s">
        <v>66</v>
      </c>
      <c r="G19" s="1">
        <v>3100</v>
      </c>
      <c r="H19" s="2">
        <v>44907</v>
      </c>
      <c r="I19" s="2">
        <v>45657</v>
      </c>
      <c r="J19" s="1">
        <v>0</v>
      </c>
      <c r="K19" s="1">
        <v>0</v>
      </c>
      <c r="L19" s="1">
        <v>3100</v>
      </c>
    </row>
    <row r="20" spans="1:12" ht="32" customHeight="1" x14ac:dyDescent="0.35">
      <c r="A20" t="s">
        <v>67</v>
      </c>
      <c r="B20" t="s">
        <v>10</v>
      </c>
      <c r="C20" s="3" t="s">
        <v>68</v>
      </c>
      <c r="D20" t="s">
        <v>17</v>
      </c>
      <c r="E20" t="s">
        <v>69</v>
      </c>
      <c r="F20" t="s">
        <v>70</v>
      </c>
      <c r="G20" s="1">
        <v>4000</v>
      </c>
      <c r="H20" s="2">
        <v>44902</v>
      </c>
      <c r="I20" s="2">
        <v>44985</v>
      </c>
      <c r="J20" s="1">
        <v>0</v>
      </c>
      <c r="K20" s="1">
        <v>0</v>
      </c>
      <c r="L20" s="1">
        <v>4000</v>
      </c>
    </row>
    <row r="21" spans="1:12" ht="26.5" customHeight="1" x14ac:dyDescent="0.35">
      <c r="A21" t="s">
        <v>71</v>
      </c>
      <c r="B21" t="s">
        <v>10</v>
      </c>
      <c r="C21" s="3" t="s">
        <v>72</v>
      </c>
      <c r="D21" t="s">
        <v>25</v>
      </c>
      <c r="E21" t="s">
        <v>73</v>
      </c>
      <c r="F21" t="s">
        <v>74</v>
      </c>
      <c r="G21" s="1">
        <v>15177.87</v>
      </c>
      <c r="H21" s="2">
        <v>44927</v>
      </c>
      <c r="I21" s="2">
        <v>45069</v>
      </c>
      <c r="J21" s="1">
        <v>0</v>
      </c>
      <c r="K21" s="1">
        <v>1258.6400000000001</v>
      </c>
      <c r="L21" s="1">
        <f>+K21+13.78+1258.64+1258.64+1258.64+1258.64+60.41</f>
        <v>6367.3900000000012</v>
      </c>
    </row>
    <row r="22" spans="1:12" x14ac:dyDescent="0.35">
      <c r="A22" t="s">
        <v>75</v>
      </c>
      <c r="B22" t="s">
        <v>10</v>
      </c>
      <c r="C22" t="s">
        <v>219</v>
      </c>
      <c r="D22" t="s">
        <v>17</v>
      </c>
      <c r="E22" t="s">
        <v>76</v>
      </c>
      <c r="F22" t="s">
        <v>77</v>
      </c>
      <c r="G22" s="1">
        <v>504</v>
      </c>
      <c r="H22" s="2">
        <v>44926</v>
      </c>
      <c r="I22" s="2">
        <v>45291</v>
      </c>
      <c r="J22" s="1">
        <v>0</v>
      </c>
      <c r="K22" s="1">
        <v>252</v>
      </c>
      <c r="L22" s="1">
        <f>+K22+252</f>
        <v>504</v>
      </c>
    </row>
    <row r="23" spans="1:12" x14ac:dyDescent="0.35">
      <c r="A23" t="s">
        <v>78</v>
      </c>
      <c r="B23" t="s">
        <v>10</v>
      </c>
      <c r="C23" t="s">
        <v>79</v>
      </c>
      <c r="D23" t="s">
        <v>17</v>
      </c>
      <c r="E23" t="s">
        <v>80</v>
      </c>
      <c r="F23" t="s">
        <v>81</v>
      </c>
      <c r="G23" s="1">
        <v>550</v>
      </c>
      <c r="H23" s="2">
        <v>44927</v>
      </c>
      <c r="I23" s="2">
        <v>45291</v>
      </c>
      <c r="J23" s="1">
        <v>0</v>
      </c>
      <c r="K23" s="1">
        <v>550</v>
      </c>
      <c r="L23" s="1">
        <f>+K23</f>
        <v>550</v>
      </c>
    </row>
    <row r="24" spans="1:12" x14ac:dyDescent="0.35">
      <c r="A24" t="s">
        <v>82</v>
      </c>
      <c r="B24" t="s">
        <v>10</v>
      </c>
      <c r="C24" t="s">
        <v>83</v>
      </c>
      <c r="D24" t="s">
        <v>17</v>
      </c>
      <c r="E24" t="s">
        <v>84</v>
      </c>
      <c r="F24" t="s">
        <v>85</v>
      </c>
      <c r="G24" s="1">
        <v>16000</v>
      </c>
      <c r="H24" s="2">
        <v>44531</v>
      </c>
      <c r="I24" s="2">
        <v>45291</v>
      </c>
      <c r="J24" s="1">
        <v>16000</v>
      </c>
      <c r="K24" s="1">
        <f>+J24</f>
        <v>16000</v>
      </c>
      <c r="L24" s="1">
        <f>+K24</f>
        <v>16000</v>
      </c>
    </row>
    <row r="25" spans="1:12" x14ac:dyDescent="0.35">
      <c r="A25" t="s">
        <v>86</v>
      </c>
      <c r="B25" t="s">
        <v>10</v>
      </c>
      <c r="C25" t="s">
        <v>220</v>
      </c>
      <c r="D25" t="s">
        <v>17</v>
      </c>
      <c r="E25" t="s">
        <v>87</v>
      </c>
      <c r="F25" t="s">
        <v>88</v>
      </c>
      <c r="G25" s="1">
        <v>18500</v>
      </c>
      <c r="H25" s="2">
        <v>44562</v>
      </c>
      <c r="I25" s="2">
        <v>45657</v>
      </c>
      <c r="J25" s="1">
        <v>4942</v>
      </c>
      <c r="K25" s="1">
        <f>207.9+302.4+333.9+365.4+302.4+J25</f>
        <v>6454</v>
      </c>
      <c r="L25" s="1">
        <f>422.1+482.5+459.9+239.4+535.5+447.3+466.2+K25</f>
        <v>9506.9</v>
      </c>
    </row>
    <row r="26" spans="1:12" ht="34" customHeight="1" x14ac:dyDescent="0.35">
      <c r="A26" t="s">
        <v>89</v>
      </c>
      <c r="B26" t="s">
        <v>10</v>
      </c>
      <c r="C26" s="3" t="s">
        <v>90</v>
      </c>
      <c r="D26" t="s">
        <v>25</v>
      </c>
      <c r="E26" t="s">
        <v>91</v>
      </c>
      <c r="F26" t="s">
        <v>92</v>
      </c>
      <c r="G26" s="1">
        <v>500</v>
      </c>
      <c r="H26" s="2">
        <v>43545</v>
      </c>
      <c r="I26" s="2">
        <v>44276</v>
      </c>
      <c r="J26" s="1">
        <v>1644.03</v>
      </c>
      <c r="K26" s="1">
        <f>+J26+156.62</f>
        <v>1800.65</v>
      </c>
      <c r="L26" s="1">
        <f>114.91+115.12+115.12+114.33+K26</f>
        <v>2260.13</v>
      </c>
    </row>
    <row r="27" spans="1:12" ht="25" customHeight="1" x14ac:dyDescent="0.35">
      <c r="A27" t="s">
        <v>93</v>
      </c>
      <c r="B27" t="s">
        <v>10</v>
      </c>
      <c r="C27" s="3" t="s">
        <v>221</v>
      </c>
      <c r="D27" t="s">
        <v>17</v>
      </c>
      <c r="E27" t="s">
        <v>94</v>
      </c>
      <c r="F27" t="s">
        <v>95</v>
      </c>
      <c r="G27" s="1">
        <v>400</v>
      </c>
      <c r="H27" s="2">
        <v>43503</v>
      </c>
      <c r="I27" s="2">
        <v>45329</v>
      </c>
      <c r="J27" s="1">
        <v>400</v>
      </c>
      <c r="K27" s="1">
        <f t="shared" ref="K27:K31" si="0">+J27</f>
        <v>400</v>
      </c>
      <c r="L27" s="1">
        <f>+K27</f>
        <v>400</v>
      </c>
    </row>
    <row r="28" spans="1:12" x14ac:dyDescent="0.35">
      <c r="A28" t="s">
        <v>98</v>
      </c>
      <c r="B28" t="s">
        <v>10</v>
      </c>
      <c r="C28" t="s">
        <v>99</v>
      </c>
      <c r="D28" t="s">
        <v>17</v>
      </c>
      <c r="E28" t="s">
        <v>100</v>
      </c>
      <c r="F28" t="s">
        <v>101</v>
      </c>
      <c r="G28" s="1">
        <v>3000</v>
      </c>
      <c r="H28" s="2">
        <v>43466</v>
      </c>
      <c r="I28" s="2">
        <v>43830</v>
      </c>
      <c r="J28" s="1">
        <v>1560</v>
      </c>
      <c r="K28" s="1">
        <f t="shared" si="0"/>
        <v>1560</v>
      </c>
      <c r="L28" s="1">
        <f>+K28+1500</f>
        <v>3060</v>
      </c>
    </row>
    <row r="29" spans="1:12" x14ac:dyDescent="0.35">
      <c r="A29" t="s">
        <v>102</v>
      </c>
      <c r="B29" t="s">
        <v>10</v>
      </c>
      <c r="C29" t="s">
        <v>103</v>
      </c>
      <c r="D29" t="s">
        <v>17</v>
      </c>
      <c r="E29" t="s">
        <v>104</v>
      </c>
      <c r="F29" t="s">
        <v>105</v>
      </c>
      <c r="G29" s="1">
        <v>6000</v>
      </c>
      <c r="H29" s="2">
        <v>44228</v>
      </c>
      <c r="I29" s="2">
        <v>45323</v>
      </c>
      <c r="J29" s="1">
        <v>4707.7</v>
      </c>
      <c r="K29" s="1">
        <f t="shared" si="0"/>
        <v>4707.7</v>
      </c>
      <c r="L29" s="1">
        <f>+K29+1430+1500+386.66</f>
        <v>8024.36</v>
      </c>
    </row>
    <row r="30" spans="1:12" x14ac:dyDescent="0.35">
      <c r="A30" t="s">
        <v>106</v>
      </c>
      <c r="B30" t="s">
        <v>10</v>
      </c>
      <c r="C30" t="s">
        <v>39</v>
      </c>
      <c r="D30" t="s">
        <v>17</v>
      </c>
      <c r="E30" t="s">
        <v>40</v>
      </c>
      <c r="F30" t="s">
        <v>41</v>
      </c>
      <c r="G30" s="1">
        <v>4320</v>
      </c>
      <c r="H30" s="2">
        <v>44256</v>
      </c>
      <c r="I30" s="2">
        <v>44621</v>
      </c>
      <c r="J30" s="1">
        <v>4040</v>
      </c>
      <c r="K30" s="1">
        <f t="shared" si="0"/>
        <v>4040</v>
      </c>
      <c r="L30" s="1">
        <f>+K30</f>
        <v>4040</v>
      </c>
    </row>
    <row r="31" spans="1:12" x14ac:dyDescent="0.35">
      <c r="A31" t="s">
        <v>107</v>
      </c>
      <c r="B31" t="s">
        <v>10</v>
      </c>
      <c r="C31" t="s">
        <v>108</v>
      </c>
      <c r="D31" t="s">
        <v>17</v>
      </c>
      <c r="E31" t="s">
        <v>109</v>
      </c>
      <c r="F31" t="s">
        <v>31</v>
      </c>
      <c r="G31" s="1">
        <v>8000</v>
      </c>
      <c r="H31" s="2">
        <v>44341</v>
      </c>
      <c r="I31" s="2">
        <v>46167</v>
      </c>
      <c r="J31" s="1">
        <v>2800</v>
      </c>
      <c r="K31" s="1">
        <f t="shared" si="0"/>
        <v>2800</v>
      </c>
      <c r="L31" s="1">
        <f>+K31</f>
        <v>2800</v>
      </c>
    </row>
    <row r="32" spans="1:12" x14ac:dyDescent="0.35">
      <c r="A32" t="s">
        <v>110</v>
      </c>
      <c r="B32" t="s">
        <v>10</v>
      </c>
      <c r="C32" t="s">
        <v>222</v>
      </c>
      <c r="D32" t="s">
        <v>25</v>
      </c>
      <c r="E32" t="s">
        <v>111</v>
      </c>
      <c r="F32" t="s">
        <v>112</v>
      </c>
      <c r="G32" s="1">
        <v>4389.26</v>
      </c>
      <c r="H32" s="2">
        <v>44378</v>
      </c>
      <c r="I32" s="2">
        <v>45107</v>
      </c>
      <c r="J32" s="1">
        <v>6335.69</v>
      </c>
      <c r="K32" s="1">
        <f>205.76+300.37+485.28+456.01+394.05+J32</f>
        <v>8177.16</v>
      </c>
      <c r="L32" s="1">
        <f>+K32+244.96+189.75+188.13</f>
        <v>8799.9999999999982</v>
      </c>
    </row>
    <row r="33" spans="1:12" x14ac:dyDescent="0.35">
      <c r="A33" t="s">
        <v>113</v>
      </c>
      <c r="B33" t="s">
        <v>10</v>
      </c>
      <c r="C33" t="s">
        <v>223</v>
      </c>
      <c r="D33" t="s">
        <v>17</v>
      </c>
      <c r="E33" t="s">
        <v>114</v>
      </c>
      <c r="F33" t="s">
        <v>31</v>
      </c>
      <c r="G33" s="1">
        <v>15000</v>
      </c>
      <c r="H33" s="2">
        <v>44341</v>
      </c>
      <c r="I33" s="2">
        <v>46167</v>
      </c>
      <c r="J33" s="1">
        <v>8101</v>
      </c>
      <c r="K33" s="1">
        <f>+J33</f>
        <v>8101</v>
      </c>
      <c r="L33" s="1">
        <f>+K33</f>
        <v>8101</v>
      </c>
    </row>
    <row r="34" spans="1:12" ht="27" customHeight="1" x14ac:dyDescent="0.35">
      <c r="A34" t="s">
        <v>115</v>
      </c>
      <c r="B34" t="s">
        <v>10</v>
      </c>
      <c r="C34" s="3" t="s">
        <v>116</v>
      </c>
      <c r="D34" t="s">
        <v>17</v>
      </c>
      <c r="E34" t="s">
        <v>117</v>
      </c>
      <c r="F34" t="s">
        <v>118</v>
      </c>
      <c r="G34" s="1">
        <v>3500</v>
      </c>
      <c r="H34" s="2">
        <v>44197</v>
      </c>
      <c r="I34" s="2">
        <v>46022</v>
      </c>
      <c r="J34" s="1">
        <v>1959.89</v>
      </c>
      <c r="K34" s="1">
        <f>+J34+248.04</f>
        <v>2207.9300000000003</v>
      </c>
      <c r="L34" s="1">
        <f>+K34+414.86+387.35+300.22</f>
        <v>3310.3600000000006</v>
      </c>
    </row>
    <row r="35" spans="1:12" ht="30.5" customHeight="1" x14ac:dyDescent="0.35">
      <c r="A35" t="s">
        <v>119</v>
      </c>
      <c r="B35" t="s">
        <v>10</v>
      </c>
      <c r="C35" s="3" t="s">
        <v>120</v>
      </c>
      <c r="D35" t="s">
        <v>17</v>
      </c>
      <c r="E35" t="s">
        <v>121</v>
      </c>
      <c r="F35" t="s">
        <v>122</v>
      </c>
      <c r="G35" s="1">
        <v>39000</v>
      </c>
      <c r="H35" s="2">
        <v>43627</v>
      </c>
      <c r="I35" s="2">
        <v>47118</v>
      </c>
      <c r="J35" s="1">
        <v>14445</v>
      </c>
      <c r="K35" s="1">
        <f>+J35</f>
        <v>14445</v>
      </c>
      <c r="L35" s="1">
        <f>+K35</f>
        <v>14445</v>
      </c>
    </row>
    <row r="36" spans="1:12" ht="28.5" customHeight="1" x14ac:dyDescent="0.35">
      <c r="A36" t="s">
        <v>123</v>
      </c>
      <c r="B36" t="s">
        <v>10</v>
      </c>
      <c r="C36" s="3" t="s">
        <v>124</v>
      </c>
      <c r="D36" t="s">
        <v>17</v>
      </c>
      <c r="E36" t="s">
        <v>168</v>
      </c>
      <c r="F36" t="s">
        <v>125</v>
      </c>
      <c r="G36" s="1">
        <v>39000</v>
      </c>
      <c r="H36" s="2">
        <v>43627</v>
      </c>
      <c r="I36" s="2">
        <v>47118</v>
      </c>
      <c r="J36" s="1">
        <v>22915</v>
      </c>
      <c r="K36" s="1">
        <f>+J36</f>
        <v>22915</v>
      </c>
      <c r="L36" s="1">
        <f>+K36</f>
        <v>22915</v>
      </c>
    </row>
    <row r="37" spans="1:12" x14ac:dyDescent="0.35">
      <c r="G37" s="1"/>
      <c r="H37" s="2"/>
      <c r="I37" s="2"/>
      <c r="J37" s="1"/>
      <c r="K37" s="1"/>
      <c r="L37" s="1"/>
    </row>
    <row r="38" spans="1:12" ht="20" customHeight="1" x14ac:dyDescent="0.35">
      <c r="A38" t="s">
        <v>9</v>
      </c>
      <c r="B38" t="s">
        <v>10</v>
      </c>
      <c r="C38" t="s">
        <v>126</v>
      </c>
      <c r="D38" t="s">
        <v>12</v>
      </c>
      <c r="E38" t="s">
        <v>96</v>
      </c>
      <c r="F38" t="s">
        <v>97</v>
      </c>
      <c r="G38" s="1">
        <v>3525.84</v>
      </c>
      <c r="H38" s="2">
        <v>43831</v>
      </c>
      <c r="I38" s="2">
        <v>44926</v>
      </c>
      <c r="J38" s="1">
        <v>2350.56</v>
      </c>
      <c r="K38" s="1">
        <f>+J38+1175.28</f>
        <v>3525.84</v>
      </c>
      <c r="L38" s="1">
        <f>+K38</f>
        <v>3525.84</v>
      </c>
    </row>
    <row r="39" spans="1:12" ht="28" customHeight="1" x14ac:dyDescent="0.35">
      <c r="A39" t="s">
        <v>127</v>
      </c>
      <c r="B39" t="s">
        <v>10</v>
      </c>
      <c r="C39" s="3" t="s">
        <v>128</v>
      </c>
      <c r="D39" t="s">
        <v>17</v>
      </c>
      <c r="E39" t="s">
        <v>129</v>
      </c>
      <c r="F39" t="s">
        <v>130</v>
      </c>
      <c r="G39" s="1">
        <v>10000</v>
      </c>
      <c r="H39" s="2">
        <v>43831</v>
      </c>
      <c r="I39" s="2">
        <v>44926</v>
      </c>
      <c r="J39" s="1">
        <v>9000</v>
      </c>
      <c r="K39" s="1">
        <f>+J39</f>
        <v>9000</v>
      </c>
      <c r="L39" s="1">
        <f>+K39</f>
        <v>9000</v>
      </c>
    </row>
    <row r="40" spans="1:12" ht="40.5" customHeight="1" x14ac:dyDescent="0.35">
      <c r="A40" t="s">
        <v>131</v>
      </c>
      <c r="B40" t="s">
        <v>10</v>
      </c>
      <c r="C40" s="3" t="s">
        <v>132</v>
      </c>
      <c r="D40" t="s">
        <v>17</v>
      </c>
      <c r="E40" t="s">
        <v>167</v>
      </c>
      <c r="F40" t="s">
        <v>37</v>
      </c>
      <c r="G40" s="1">
        <v>17400</v>
      </c>
      <c r="H40" s="2">
        <v>44112</v>
      </c>
      <c r="I40" s="2">
        <v>45207</v>
      </c>
      <c r="J40" s="1">
        <v>15840</v>
      </c>
      <c r="K40" s="1">
        <f>+J40</f>
        <v>15840</v>
      </c>
      <c r="L40" s="1">
        <f>+K40+5800</f>
        <v>21640</v>
      </c>
    </row>
    <row r="41" spans="1:12" x14ac:dyDescent="0.35">
      <c r="A41" t="s">
        <v>146</v>
      </c>
      <c r="B41" t="s">
        <v>10</v>
      </c>
      <c r="C41" t="s">
        <v>135</v>
      </c>
      <c r="D41" t="s">
        <v>17</v>
      </c>
      <c r="E41" t="s">
        <v>163</v>
      </c>
      <c r="F41" t="s">
        <v>163</v>
      </c>
      <c r="G41" s="1">
        <v>4850</v>
      </c>
      <c r="H41" s="2">
        <v>44951</v>
      </c>
      <c r="I41" s="2">
        <v>45046</v>
      </c>
      <c r="J41" s="1">
        <v>0</v>
      </c>
      <c r="K41" s="1">
        <v>0</v>
      </c>
      <c r="L41" s="1">
        <v>4850</v>
      </c>
    </row>
    <row r="42" spans="1:12" x14ac:dyDescent="0.35">
      <c r="A42" t="s">
        <v>147</v>
      </c>
      <c r="B42" t="s">
        <v>10</v>
      </c>
      <c r="C42" t="s">
        <v>136</v>
      </c>
      <c r="D42" t="s">
        <v>17</v>
      </c>
      <c r="E42" t="s">
        <v>164</v>
      </c>
      <c r="F42" t="s">
        <v>164</v>
      </c>
      <c r="G42" s="1">
        <v>8000</v>
      </c>
      <c r="H42" s="2">
        <v>44958</v>
      </c>
      <c r="I42" s="2">
        <v>45322</v>
      </c>
      <c r="J42" s="1">
        <v>0</v>
      </c>
      <c r="K42" s="1">
        <f>5760+172.12</f>
        <v>5932.12</v>
      </c>
      <c r="L42" s="1">
        <f>+K42</f>
        <v>5932.12</v>
      </c>
    </row>
    <row r="43" spans="1:12" x14ac:dyDescent="0.35">
      <c r="A43" t="s">
        <v>148</v>
      </c>
      <c r="B43" t="s">
        <v>10</v>
      </c>
      <c r="C43" t="s">
        <v>224</v>
      </c>
      <c r="D43" t="s">
        <v>17</v>
      </c>
      <c r="E43" t="s">
        <v>31</v>
      </c>
      <c r="F43" t="s">
        <v>31</v>
      </c>
      <c r="G43" s="1">
        <v>1000</v>
      </c>
      <c r="H43" s="2">
        <v>44973</v>
      </c>
      <c r="I43" s="2">
        <v>45291</v>
      </c>
      <c r="J43" s="1">
        <v>0</v>
      </c>
      <c r="K43" s="1">
        <v>0</v>
      </c>
      <c r="L43" s="1">
        <v>800</v>
      </c>
    </row>
    <row r="44" spans="1:12" x14ac:dyDescent="0.35">
      <c r="A44" t="s">
        <v>149</v>
      </c>
      <c r="B44" t="s">
        <v>10</v>
      </c>
      <c r="C44" t="s">
        <v>137</v>
      </c>
      <c r="D44" t="s">
        <v>17</v>
      </c>
      <c r="E44" t="s">
        <v>54</v>
      </c>
      <c r="F44" t="s">
        <v>55</v>
      </c>
      <c r="G44" s="1">
        <v>400</v>
      </c>
      <c r="H44" s="2">
        <v>44978</v>
      </c>
      <c r="I44" s="2">
        <v>45291</v>
      </c>
      <c r="J44" s="1">
        <v>0</v>
      </c>
      <c r="K44" s="1">
        <v>0</v>
      </c>
      <c r="L44" s="1">
        <f>+K44</f>
        <v>0</v>
      </c>
    </row>
    <row r="45" spans="1:12" x14ac:dyDescent="0.35">
      <c r="A45" t="s">
        <v>150</v>
      </c>
      <c r="B45" t="s">
        <v>10</v>
      </c>
      <c r="C45" t="s">
        <v>225</v>
      </c>
      <c r="D45" t="s">
        <v>17</v>
      </c>
      <c r="E45" t="s">
        <v>22</v>
      </c>
      <c r="F45" t="s">
        <v>22</v>
      </c>
      <c r="G45" s="1">
        <v>1300</v>
      </c>
      <c r="H45" s="2">
        <v>44959</v>
      </c>
      <c r="I45" s="2">
        <v>46054</v>
      </c>
      <c r="J45" s="1">
        <v>0</v>
      </c>
      <c r="K45" s="1">
        <v>0</v>
      </c>
      <c r="L45" s="1">
        <f>122+262+122</f>
        <v>506</v>
      </c>
    </row>
    <row r="46" spans="1:12" x14ac:dyDescent="0.35">
      <c r="A46" t="s">
        <v>151</v>
      </c>
      <c r="B46" t="s">
        <v>10</v>
      </c>
      <c r="C46" t="s">
        <v>226</v>
      </c>
      <c r="D46" t="s">
        <v>17</v>
      </c>
      <c r="E46" t="s">
        <v>165</v>
      </c>
      <c r="F46" t="s">
        <v>165</v>
      </c>
      <c r="G46" s="1">
        <v>1700</v>
      </c>
      <c r="H46" s="2">
        <v>44992</v>
      </c>
      <c r="I46" s="2">
        <v>46088</v>
      </c>
      <c r="J46" s="1">
        <v>0</v>
      </c>
      <c r="K46" s="1">
        <v>0</v>
      </c>
      <c r="L46" s="1">
        <f>250+250</f>
        <v>500</v>
      </c>
    </row>
    <row r="47" spans="1:12" x14ac:dyDescent="0.35">
      <c r="A47" t="s">
        <v>152</v>
      </c>
      <c r="B47" t="s">
        <v>10</v>
      </c>
      <c r="C47" t="s">
        <v>227</v>
      </c>
      <c r="D47" t="s">
        <v>17</v>
      </c>
      <c r="E47" t="s">
        <v>172</v>
      </c>
      <c r="F47" t="s">
        <v>172</v>
      </c>
      <c r="G47" s="1">
        <v>1000</v>
      </c>
      <c r="H47" s="2">
        <v>45000</v>
      </c>
      <c r="I47" s="2">
        <v>45035</v>
      </c>
      <c r="J47" s="1">
        <v>0</v>
      </c>
      <c r="K47" s="1">
        <v>1000</v>
      </c>
      <c r="L47" s="1">
        <f>+K47</f>
        <v>1000</v>
      </c>
    </row>
    <row r="48" spans="1:12" x14ac:dyDescent="0.35">
      <c r="A48" t="s">
        <v>153</v>
      </c>
      <c r="B48" t="s">
        <v>10</v>
      </c>
      <c r="C48" t="s">
        <v>228</v>
      </c>
      <c r="D48" t="s">
        <v>17</v>
      </c>
      <c r="E48" t="s">
        <v>55</v>
      </c>
      <c r="F48" t="s">
        <v>55</v>
      </c>
      <c r="G48" s="1">
        <v>300</v>
      </c>
      <c r="H48" s="2">
        <v>44978</v>
      </c>
      <c r="I48" s="2">
        <v>45291</v>
      </c>
      <c r="J48" s="1">
        <v>0</v>
      </c>
      <c r="K48" s="1">
        <v>0</v>
      </c>
      <c r="L48" s="1">
        <f>+K48</f>
        <v>0</v>
      </c>
    </row>
    <row r="49" spans="1:12" x14ac:dyDescent="0.35">
      <c r="A49" t="s">
        <v>154</v>
      </c>
      <c r="B49" t="s">
        <v>10</v>
      </c>
      <c r="C49" t="s">
        <v>138</v>
      </c>
      <c r="D49" t="s">
        <v>25</v>
      </c>
      <c r="E49" t="s">
        <v>166</v>
      </c>
      <c r="F49" t="s">
        <v>178</v>
      </c>
      <c r="G49" s="1">
        <v>26905</v>
      </c>
      <c r="H49" s="2">
        <v>45017</v>
      </c>
      <c r="I49" s="2">
        <v>46477</v>
      </c>
      <c r="J49" s="1">
        <v>0</v>
      </c>
      <c r="K49" s="1">
        <v>0</v>
      </c>
      <c r="L49" s="1">
        <f>860.5+959.66+491.33+959.66+255.66</f>
        <v>3526.8099999999995</v>
      </c>
    </row>
    <row r="50" spans="1:12" x14ac:dyDescent="0.35">
      <c r="A50" t="s">
        <v>155</v>
      </c>
      <c r="B50" t="s">
        <v>10</v>
      </c>
      <c r="C50" t="s">
        <v>229</v>
      </c>
      <c r="D50" t="s">
        <v>17</v>
      </c>
      <c r="E50" t="s">
        <v>167</v>
      </c>
      <c r="F50" t="s">
        <v>167</v>
      </c>
      <c r="G50" s="1">
        <v>850</v>
      </c>
      <c r="H50" s="2">
        <v>45017</v>
      </c>
      <c r="I50" s="2">
        <v>45046</v>
      </c>
      <c r="J50" s="1">
        <v>0</v>
      </c>
      <c r="K50" s="1">
        <v>0</v>
      </c>
      <c r="L50" s="1">
        <v>850</v>
      </c>
    </row>
    <row r="51" spans="1:12" x14ac:dyDescent="0.35">
      <c r="A51" t="s">
        <v>156</v>
      </c>
      <c r="B51" t="s">
        <v>10</v>
      </c>
      <c r="C51" t="s">
        <v>230</v>
      </c>
      <c r="D51" t="s">
        <v>17</v>
      </c>
      <c r="E51" t="s">
        <v>169</v>
      </c>
      <c r="F51" t="s">
        <v>169</v>
      </c>
      <c r="G51" s="1">
        <v>8000</v>
      </c>
      <c r="H51" s="2">
        <v>44927</v>
      </c>
      <c r="I51" s="2">
        <v>45291</v>
      </c>
      <c r="J51" s="1">
        <v>0</v>
      </c>
      <c r="K51" s="1">
        <v>0</v>
      </c>
      <c r="L51" s="1">
        <f>4000+2002+2252</f>
        <v>8254</v>
      </c>
    </row>
    <row r="52" spans="1:12" x14ac:dyDescent="0.35">
      <c r="A52" t="s">
        <v>157</v>
      </c>
      <c r="B52" t="s">
        <v>10</v>
      </c>
      <c r="C52" t="s">
        <v>231</v>
      </c>
      <c r="D52" t="s">
        <v>17</v>
      </c>
      <c r="E52" t="s">
        <v>170</v>
      </c>
      <c r="F52" t="s">
        <v>170</v>
      </c>
      <c r="G52" s="1">
        <v>1120</v>
      </c>
      <c r="H52" s="2">
        <v>45078</v>
      </c>
      <c r="I52" s="2">
        <v>45808</v>
      </c>
      <c r="J52" s="1">
        <v>0</v>
      </c>
      <c r="K52" s="1">
        <v>0</v>
      </c>
      <c r="L52" s="1">
        <f>800+105.2</f>
        <v>905.2</v>
      </c>
    </row>
    <row r="53" spans="1:12" x14ac:dyDescent="0.35">
      <c r="A53" t="s">
        <v>158</v>
      </c>
      <c r="B53" t="s">
        <v>10</v>
      </c>
      <c r="C53" t="s">
        <v>139</v>
      </c>
      <c r="D53" t="s">
        <v>25</v>
      </c>
      <c r="E53" t="s">
        <v>111</v>
      </c>
      <c r="F53" t="s">
        <v>111</v>
      </c>
      <c r="G53" s="1">
        <v>10573.94</v>
      </c>
      <c r="H53" s="2">
        <v>45108</v>
      </c>
      <c r="I53" s="2">
        <v>45838</v>
      </c>
      <c r="J53" s="1">
        <v>0</v>
      </c>
      <c r="K53" s="1">
        <v>0</v>
      </c>
      <c r="L53" s="1">
        <f>277.39+406.09+233.15+300.92</f>
        <v>1217.55</v>
      </c>
    </row>
    <row r="54" spans="1:12" x14ac:dyDescent="0.35">
      <c r="A54" t="s">
        <v>159</v>
      </c>
      <c r="B54" t="s">
        <v>10</v>
      </c>
      <c r="C54" t="s">
        <v>140</v>
      </c>
      <c r="D54" t="s">
        <v>17</v>
      </c>
      <c r="E54" t="s">
        <v>171</v>
      </c>
      <c r="F54" t="s">
        <v>171</v>
      </c>
      <c r="G54" s="1">
        <v>10850</v>
      </c>
      <c r="H54" s="2">
        <v>45064</v>
      </c>
      <c r="I54" s="2">
        <v>47118</v>
      </c>
      <c r="J54" s="1">
        <v>0</v>
      </c>
      <c r="K54" s="1">
        <v>0</v>
      </c>
      <c r="L54" s="1">
        <f>+K54</f>
        <v>0</v>
      </c>
    </row>
    <row r="55" spans="1:12" x14ac:dyDescent="0.35">
      <c r="A55" t="s">
        <v>160</v>
      </c>
      <c r="B55" t="s">
        <v>10</v>
      </c>
      <c r="C55" t="s">
        <v>141</v>
      </c>
      <c r="D55" t="s">
        <v>17</v>
      </c>
      <c r="E55" t="s">
        <v>100</v>
      </c>
      <c r="F55" t="s">
        <v>100</v>
      </c>
      <c r="G55" s="1">
        <v>10000</v>
      </c>
      <c r="H55" s="2">
        <v>44927</v>
      </c>
      <c r="I55" s="2">
        <v>46022</v>
      </c>
      <c r="J55" s="1">
        <v>0</v>
      </c>
      <c r="K55" s="1">
        <v>0</v>
      </c>
      <c r="L55" s="1">
        <v>0</v>
      </c>
    </row>
    <row r="56" spans="1:12" x14ac:dyDescent="0.35">
      <c r="A56" t="s">
        <v>161</v>
      </c>
      <c r="B56" t="s">
        <v>10</v>
      </c>
      <c r="C56" t="s">
        <v>142</v>
      </c>
      <c r="D56" t="s">
        <v>17</v>
      </c>
      <c r="E56" t="s">
        <v>173</v>
      </c>
      <c r="F56" t="s">
        <v>173</v>
      </c>
      <c r="G56" s="1">
        <v>2070</v>
      </c>
      <c r="H56" s="2">
        <v>44927</v>
      </c>
      <c r="I56" s="2">
        <v>45291</v>
      </c>
      <c r="J56" s="1">
        <v>0</v>
      </c>
      <c r="K56" s="1">
        <v>0</v>
      </c>
      <c r="L56" s="1">
        <v>2069.1</v>
      </c>
    </row>
    <row r="57" spans="1:12" x14ac:dyDescent="0.35">
      <c r="A57" t="s">
        <v>162</v>
      </c>
      <c r="B57" t="s">
        <v>10</v>
      </c>
      <c r="C57" t="s">
        <v>143</v>
      </c>
      <c r="D57" t="s">
        <v>17</v>
      </c>
      <c r="E57" t="s">
        <v>174</v>
      </c>
      <c r="F57" t="s">
        <v>174</v>
      </c>
      <c r="G57" s="1">
        <v>30000</v>
      </c>
      <c r="H57" s="2">
        <v>45098</v>
      </c>
      <c r="I57" s="2">
        <v>45291</v>
      </c>
      <c r="J57" s="1">
        <v>0</v>
      </c>
      <c r="K57" s="1">
        <v>0</v>
      </c>
      <c r="L57" s="1">
        <v>30000</v>
      </c>
    </row>
    <row r="58" spans="1:12" x14ac:dyDescent="0.35">
      <c r="A58" t="s">
        <v>9</v>
      </c>
      <c r="B58" t="s">
        <v>10</v>
      </c>
      <c r="C58" t="s">
        <v>175</v>
      </c>
      <c r="E58" t="s">
        <v>97</v>
      </c>
      <c r="F58" t="s">
        <v>97</v>
      </c>
      <c r="G58" s="1">
        <v>5655.12</v>
      </c>
      <c r="H58" s="2">
        <v>44927</v>
      </c>
      <c r="I58" s="2">
        <v>46022</v>
      </c>
      <c r="J58" s="1">
        <v>0</v>
      </c>
      <c r="K58" s="1">
        <v>0</v>
      </c>
      <c r="L58" s="1">
        <v>1874</v>
      </c>
    </row>
    <row r="59" spans="1:12" x14ac:dyDescent="0.35">
      <c r="A59" t="s">
        <v>9</v>
      </c>
      <c r="B59" t="s">
        <v>10</v>
      </c>
      <c r="C59" t="s">
        <v>176</v>
      </c>
      <c r="E59" t="s">
        <v>97</v>
      </c>
      <c r="F59" t="s">
        <v>97</v>
      </c>
      <c r="G59" s="1">
        <v>5000</v>
      </c>
      <c r="H59" s="2">
        <v>44896</v>
      </c>
      <c r="I59" s="2">
        <v>45291</v>
      </c>
      <c r="J59" s="1">
        <v>0</v>
      </c>
      <c r="K59" s="1">
        <v>0</v>
      </c>
      <c r="L59" s="1">
        <v>5000</v>
      </c>
    </row>
    <row r="60" spans="1:12" x14ac:dyDescent="0.35">
      <c r="A60" t="s">
        <v>9</v>
      </c>
      <c r="B60" t="s">
        <v>10</v>
      </c>
      <c r="C60" t="s">
        <v>177</v>
      </c>
      <c r="E60" t="s">
        <v>97</v>
      </c>
      <c r="F60" t="s">
        <v>97</v>
      </c>
      <c r="G60" s="1">
        <v>8744</v>
      </c>
      <c r="H60" s="2">
        <v>44531</v>
      </c>
      <c r="I60" s="2">
        <v>44895</v>
      </c>
      <c r="J60" s="1">
        <v>0</v>
      </c>
      <c r="K60" s="1">
        <v>0</v>
      </c>
      <c r="L60" s="1">
        <v>8744</v>
      </c>
    </row>
    <row r="61" spans="1:12" x14ac:dyDescent="0.35">
      <c r="A61" t="s">
        <v>179</v>
      </c>
      <c r="B61" t="s">
        <v>10</v>
      </c>
      <c r="C61" t="s">
        <v>193</v>
      </c>
      <c r="E61" t="s">
        <v>54</v>
      </c>
      <c r="F61" t="s">
        <v>55</v>
      </c>
      <c r="G61" s="1">
        <v>200</v>
      </c>
      <c r="H61" s="2">
        <v>45131</v>
      </c>
      <c r="I61" s="2">
        <v>45291</v>
      </c>
      <c r="J61" s="1">
        <v>0</v>
      </c>
      <c r="K61" s="1">
        <v>0</v>
      </c>
      <c r="L61" s="1">
        <f>+K61</f>
        <v>0</v>
      </c>
    </row>
    <row r="62" spans="1:12" x14ac:dyDescent="0.35">
      <c r="A62" t="s">
        <v>180</v>
      </c>
      <c r="B62" t="s">
        <v>10</v>
      </c>
      <c r="C62" t="s">
        <v>194</v>
      </c>
      <c r="E62" t="s">
        <v>215</v>
      </c>
      <c r="F62" t="s">
        <v>215</v>
      </c>
      <c r="G62" s="1">
        <v>540</v>
      </c>
      <c r="H62" s="2">
        <v>45114</v>
      </c>
      <c r="I62" s="2">
        <v>45138</v>
      </c>
      <c r="J62" s="1">
        <v>0</v>
      </c>
      <c r="K62" s="1">
        <v>0</v>
      </c>
      <c r="L62" s="1">
        <v>540</v>
      </c>
    </row>
    <row r="63" spans="1:12" x14ac:dyDescent="0.35">
      <c r="A63" t="s">
        <v>181</v>
      </c>
      <c r="B63" t="s">
        <v>10</v>
      </c>
      <c r="C63" t="s">
        <v>195</v>
      </c>
      <c r="E63" t="s">
        <v>210</v>
      </c>
      <c r="F63" t="s">
        <v>210</v>
      </c>
      <c r="G63" s="1">
        <v>5000</v>
      </c>
      <c r="H63" s="2">
        <v>45170</v>
      </c>
      <c r="I63" s="2">
        <v>45535</v>
      </c>
      <c r="J63" s="1">
        <v>0</v>
      </c>
      <c r="K63" s="1">
        <v>0</v>
      </c>
      <c r="L63" s="1">
        <f>+K63</f>
        <v>0</v>
      </c>
    </row>
    <row r="64" spans="1:12" x14ac:dyDescent="0.35">
      <c r="A64" s="6" t="s">
        <v>182</v>
      </c>
      <c r="B64" t="s">
        <v>10</v>
      </c>
      <c r="C64" t="s">
        <v>196</v>
      </c>
      <c r="E64" t="s">
        <v>216</v>
      </c>
      <c r="F64" t="s">
        <v>216</v>
      </c>
      <c r="G64" s="1">
        <v>2000</v>
      </c>
      <c r="H64" s="2">
        <v>44927</v>
      </c>
      <c r="I64" s="2">
        <v>45291</v>
      </c>
      <c r="J64" s="1">
        <v>0</v>
      </c>
      <c r="K64" s="1">
        <v>0</v>
      </c>
      <c r="L64" s="1">
        <f>+K64</f>
        <v>0</v>
      </c>
    </row>
    <row r="65" spans="1:12" x14ac:dyDescent="0.35">
      <c r="A65" s="6" t="s">
        <v>183</v>
      </c>
      <c r="B65" t="s">
        <v>10</v>
      </c>
      <c r="C65" t="s">
        <v>205</v>
      </c>
      <c r="E65" t="s">
        <v>214</v>
      </c>
      <c r="F65" t="s">
        <v>214</v>
      </c>
      <c r="G65" s="1">
        <v>1200</v>
      </c>
      <c r="H65" s="2">
        <v>45174</v>
      </c>
      <c r="I65" s="2">
        <v>45539</v>
      </c>
      <c r="J65" s="1">
        <v>0</v>
      </c>
      <c r="K65" s="1">
        <v>0</v>
      </c>
      <c r="L65" s="1">
        <v>65.19</v>
      </c>
    </row>
    <row r="66" spans="1:12" x14ac:dyDescent="0.35">
      <c r="A66" s="6" t="s">
        <v>184</v>
      </c>
      <c r="B66" t="s">
        <v>10</v>
      </c>
      <c r="C66" t="s">
        <v>206</v>
      </c>
      <c r="E66" t="s">
        <v>207</v>
      </c>
      <c r="F66" t="s">
        <v>207</v>
      </c>
      <c r="G66" s="1">
        <v>6988.4</v>
      </c>
      <c r="H66" s="2">
        <v>45243</v>
      </c>
      <c r="I66" s="2">
        <v>46035</v>
      </c>
      <c r="J66" s="1">
        <v>0</v>
      </c>
      <c r="K66" s="1">
        <v>0</v>
      </c>
      <c r="L66" s="1">
        <f>+K66</f>
        <v>0</v>
      </c>
    </row>
    <row r="67" spans="1:12" x14ac:dyDescent="0.35">
      <c r="A67" s="6" t="s">
        <v>185</v>
      </c>
      <c r="B67" t="s">
        <v>10</v>
      </c>
      <c r="C67" t="s">
        <v>197</v>
      </c>
      <c r="E67" t="s">
        <v>54</v>
      </c>
      <c r="F67" t="s">
        <v>55</v>
      </c>
      <c r="G67" s="1">
        <v>210</v>
      </c>
      <c r="H67" s="2">
        <v>45197</v>
      </c>
      <c r="I67" s="2">
        <v>45291</v>
      </c>
      <c r="J67" s="1">
        <v>0</v>
      </c>
      <c r="K67" s="1">
        <v>0</v>
      </c>
      <c r="L67" s="1">
        <f>+K67</f>
        <v>0</v>
      </c>
    </row>
    <row r="68" spans="1:12" x14ac:dyDescent="0.35">
      <c r="A68" s="6" t="s">
        <v>186</v>
      </c>
      <c r="B68" t="s">
        <v>10</v>
      </c>
      <c r="C68" t="s">
        <v>198</v>
      </c>
      <c r="E68" t="s">
        <v>54</v>
      </c>
      <c r="F68" t="s">
        <v>55</v>
      </c>
      <c r="G68" s="1">
        <v>210</v>
      </c>
      <c r="H68" s="2">
        <v>45197</v>
      </c>
      <c r="I68" s="2">
        <v>45291</v>
      </c>
      <c r="J68" s="1">
        <v>0</v>
      </c>
      <c r="K68" s="1">
        <v>0</v>
      </c>
      <c r="L68" s="1">
        <f>+K68</f>
        <v>0</v>
      </c>
    </row>
    <row r="69" spans="1:12" x14ac:dyDescent="0.35">
      <c r="A69" s="6" t="s">
        <v>187</v>
      </c>
      <c r="B69" t="s">
        <v>10</v>
      </c>
      <c r="C69" t="s">
        <v>199</v>
      </c>
      <c r="E69" t="s">
        <v>54</v>
      </c>
      <c r="F69" t="s">
        <v>55</v>
      </c>
      <c r="G69" s="1">
        <v>210</v>
      </c>
      <c r="H69" s="2">
        <v>45197</v>
      </c>
      <c r="I69" s="2">
        <v>45291</v>
      </c>
      <c r="J69" s="1">
        <v>0</v>
      </c>
      <c r="K69" s="1">
        <v>0</v>
      </c>
      <c r="L69" s="1">
        <f>+K69</f>
        <v>0</v>
      </c>
    </row>
    <row r="70" spans="1:12" x14ac:dyDescent="0.35">
      <c r="A70" s="6" t="s">
        <v>188</v>
      </c>
      <c r="B70" t="s">
        <v>10</v>
      </c>
      <c r="C70" t="s">
        <v>200</v>
      </c>
      <c r="E70" t="s">
        <v>209</v>
      </c>
      <c r="F70" t="s">
        <v>209</v>
      </c>
      <c r="G70" s="1">
        <v>8000</v>
      </c>
      <c r="H70" s="2">
        <v>45096</v>
      </c>
      <c r="I70" s="2">
        <v>46022</v>
      </c>
      <c r="J70" s="1">
        <v>0</v>
      </c>
      <c r="K70" s="1">
        <v>0</v>
      </c>
      <c r="L70" s="1">
        <v>8000</v>
      </c>
    </row>
    <row r="71" spans="1:12" x14ac:dyDescent="0.35">
      <c r="A71" s="6" t="s">
        <v>189</v>
      </c>
      <c r="B71" t="s">
        <v>10</v>
      </c>
      <c r="C71" t="s">
        <v>201</v>
      </c>
      <c r="E71" t="s">
        <v>208</v>
      </c>
      <c r="F71" t="s">
        <v>208</v>
      </c>
      <c r="G71" s="1">
        <v>700</v>
      </c>
      <c r="H71" s="2">
        <v>45281</v>
      </c>
      <c r="I71" s="2">
        <v>45291</v>
      </c>
      <c r="J71" s="1">
        <v>0</v>
      </c>
      <c r="K71" s="1">
        <v>0</v>
      </c>
      <c r="L71" s="1">
        <f>+K71</f>
        <v>0</v>
      </c>
    </row>
    <row r="72" spans="1:12" x14ac:dyDescent="0.35">
      <c r="A72" s="6" t="s">
        <v>190</v>
      </c>
      <c r="B72" t="s">
        <v>10</v>
      </c>
      <c r="C72" t="s">
        <v>202</v>
      </c>
      <c r="E72" t="s">
        <v>212</v>
      </c>
      <c r="F72" t="s">
        <v>212</v>
      </c>
      <c r="G72" s="1">
        <v>4530</v>
      </c>
      <c r="H72" s="2">
        <v>45211</v>
      </c>
      <c r="I72" s="2">
        <v>46690</v>
      </c>
      <c r="J72" s="1">
        <v>0</v>
      </c>
      <c r="K72" s="1">
        <v>0</v>
      </c>
      <c r="L72" s="1">
        <f>1170+210</f>
        <v>1380</v>
      </c>
    </row>
    <row r="73" spans="1:12" x14ac:dyDescent="0.35">
      <c r="A73" s="6" t="s">
        <v>191</v>
      </c>
      <c r="B73" t="s">
        <v>10</v>
      </c>
      <c r="C73" t="s">
        <v>203</v>
      </c>
      <c r="E73" t="s">
        <v>211</v>
      </c>
      <c r="F73" t="s">
        <v>211</v>
      </c>
      <c r="G73" s="1">
        <v>1200</v>
      </c>
      <c r="H73" s="2">
        <v>45232</v>
      </c>
      <c r="I73" s="2">
        <v>45657</v>
      </c>
      <c r="J73" s="1">
        <v>0</v>
      </c>
      <c r="K73" s="1">
        <v>0</v>
      </c>
      <c r="L73" s="1">
        <f>+K73</f>
        <v>0</v>
      </c>
    </row>
    <row r="74" spans="1:12" x14ac:dyDescent="0.35">
      <c r="A74" s="6" t="s">
        <v>192</v>
      </c>
      <c r="B74" t="s">
        <v>10</v>
      </c>
      <c r="C74" t="s">
        <v>204</v>
      </c>
      <c r="E74" t="s">
        <v>213</v>
      </c>
      <c r="F74" t="s">
        <v>213</v>
      </c>
      <c r="G74" s="1">
        <v>427.5</v>
      </c>
      <c r="H74" s="2">
        <v>45237</v>
      </c>
      <c r="I74" s="2">
        <v>45291</v>
      </c>
      <c r="J74" s="1">
        <v>0</v>
      </c>
      <c r="K74" s="1">
        <v>0</v>
      </c>
      <c r="L74" s="1">
        <v>427.5</v>
      </c>
    </row>
    <row r="75" spans="1:12" x14ac:dyDescent="0.35">
      <c r="L75" s="1"/>
    </row>
    <row r="76" spans="1:12" x14ac:dyDescent="0.35">
      <c r="L76" s="1"/>
    </row>
    <row r="77" spans="1:12" x14ac:dyDescent="0.35">
      <c r="L77" s="1"/>
    </row>
    <row r="78" spans="1:12" x14ac:dyDescent="0.35">
      <c r="L78" s="1"/>
    </row>
    <row r="79" spans="1:12" x14ac:dyDescent="0.35">
      <c r="L79" s="1"/>
    </row>
    <row r="80" spans="1:12" x14ac:dyDescent="0.35">
      <c r="L80" s="1"/>
    </row>
    <row r="81" spans="12:12" x14ac:dyDescent="0.35">
      <c r="L81" s="1"/>
    </row>
    <row r="82" spans="12:12" x14ac:dyDescent="0.35">
      <c r="L82" s="1"/>
    </row>
    <row r="83" spans="12:12" x14ac:dyDescent="0.35">
      <c r="L83" s="1"/>
    </row>
    <row r="84" spans="12:12" x14ac:dyDescent="0.35">
      <c r="L84" s="1"/>
    </row>
    <row r="85" spans="12:12" x14ac:dyDescent="0.35">
      <c r="L85" s="1"/>
    </row>
    <row r="86" spans="12:12" x14ac:dyDescent="0.35">
      <c r="L86" s="1"/>
    </row>
    <row r="87" spans="12:12" x14ac:dyDescent="0.35">
      <c r="L87" s="1"/>
    </row>
    <row r="88" spans="12:12" x14ac:dyDescent="0.35">
      <c r="L88" s="1"/>
    </row>
    <row r="89" spans="12:12" x14ac:dyDescent="0.35">
      <c r="L89" s="1"/>
    </row>
    <row r="90" spans="12:12" x14ac:dyDescent="0.35">
      <c r="L90" s="1"/>
    </row>
    <row r="91" spans="12:12" x14ac:dyDescent="0.35">
      <c r="L91" s="1"/>
    </row>
    <row r="92" spans="12:12" x14ac:dyDescent="0.35">
      <c r="L92" s="1"/>
    </row>
    <row r="93" spans="12:12" x14ac:dyDescent="0.35">
      <c r="L93" s="1"/>
    </row>
    <row r="94" spans="12:12" x14ac:dyDescent="0.35">
      <c r="L94" s="1"/>
    </row>
    <row r="95" spans="12:12" x14ac:dyDescent="0.35">
      <c r="L95" s="1"/>
    </row>
    <row r="96" spans="12:12" x14ac:dyDescent="0.35">
      <c r="L96" s="1"/>
    </row>
    <row r="97" spans="12:12" x14ac:dyDescent="0.35">
      <c r="L97" s="1"/>
    </row>
    <row r="98" spans="12:12" x14ac:dyDescent="0.35">
      <c r="L98" s="1"/>
    </row>
    <row r="99" spans="12:12" x14ac:dyDescent="0.35">
      <c r="L99" s="1"/>
    </row>
  </sheetData>
  <pageMargins left="0.70866141732283472" right="0.70866141732283472" top="0.74803149606299213" bottom="0.74803149606299213" header="0.31496062992125984" footer="0.31496062992125984"/>
  <pageSetup paperSize="8" scale="3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cig aggiornamento al 31-12-2023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</dc:creator>
  <cp:lastModifiedBy>Carbone Claudia - SegreteriaLC</cp:lastModifiedBy>
  <cp:lastPrinted>2024-01-30T15:13:02Z</cp:lastPrinted>
  <dcterms:created xsi:type="dcterms:W3CDTF">2023-01-30T16:16:01Z</dcterms:created>
  <dcterms:modified xsi:type="dcterms:W3CDTF">2024-01-31T10:48:44Z</dcterms:modified>
</cp:coreProperties>
</file>